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8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<sst xmlns="http://schemas.openxmlformats.org/spreadsheetml/2006/main" count="62" uniqueCount="31">
  <si>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OCDE</t>
  </si>
  <si>
    <t>G7</t>
  </si>
  <si>
    <t>OPEP</t>
  </si>
  <si>
    <t>MAGREB</t>
  </si>
  <si>
    <t>PARI</t>
  </si>
  <si>
    <t>Andalucía</t>
  </si>
  <si>
    <t>Aragón</t>
  </si>
  <si>
    <t>Asturias</t>
  </si>
  <si>
    <t>Baleares</t>
  </si>
  <si>
    <t>Canarias</t>
  </si>
  <si>
    <t>Cantabria</t>
  </si>
  <si>
    <t>Castilla-La Mancha</t>
  </si>
  <si>
    <t>Castilla y León</t>
  </si>
  <si>
    <t>Cataluña</t>
  </si>
  <si>
    <t>C. Valenciana</t>
  </si>
  <si>
    <t>Extremadura</t>
  </si>
  <si>
    <t>Galicia</t>
  </si>
  <si>
    <t>Madrid</t>
  </si>
  <si>
    <t>R. Murcia</t>
  </si>
  <si>
    <t>Navarra</t>
  </si>
  <si>
    <t>País Vasco</t>
  </si>
  <si>
    <t>La Rioja</t>
  </si>
  <si>
    <t>Desconocida</t>
  </si>
  <si>
    <t>Ceuta y Melilla</t>
  </si>
  <si>
    <t>Comercio Exterior por Comunidades Autónomas según Áreas Económicas. 2004</t>
  </si>
  <si>
    <t>Importaciones</t>
  </si>
  <si>
    <t>Exportaciones</t>
  </si>
  <si>
    <t>Unión Europea</t>
  </si>
  <si>
    <t>América Latina</t>
  </si>
  <si>
    <t>Mill. Euros</t>
  </si>
  <si>
    <t>Mill. ptas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</si>
</sst>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4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3" fontId="0" fillId="0" borderId="2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 horizontal="left"/>
    </xf>
    <xf numFmtId="0" fontId="0" fillId="0" borderId="3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workbookViewId="0" topLeftCell="A1">
      <selection activeCell="A31" sqref="A31"/>
    </sheetView>
  </sheetViews>
  <sheetFormatPr defaultColWidth="11.421875" defaultRowHeight="12.75"/>
  <cols>
    <col min="1" max="1" width="3.140625" style="0" customWidth="1"/>
    <col min="2" max="2" width="17.28125" style="2" customWidth="1"/>
    <col min="3" max="3" width="10.7109375" style="1" bestFit="1" customWidth="1"/>
    <col min="4" max="4" width="12.7109375" style="2" bestFit="1" customWidth="1"/>
    <col min="5" max="5" width="10.7109375" style="1" bestFit="1" customWidth="1"/>
    <col min="6" max="6" width="12.7109375" style="3" bestFit="1" customWidth="1"/>
    <col min="7" max="7" width="10.7109375" style="1" bestFit="1" customWidth="1"/>
    <col min="8" max="8" width="12.7109375" style="3" bestFit="1" customWidth="1"/>
    <col min="9" max="9" width="10.7109375" style="1" bestFit="1" customWidth="1"/>
    <col min="10" max="10" width="11.7109375" style="3" bestFit="1" customWidth="1"/>
    <col min="11" max="11" width="10.7109375" style="1" bestFit="1" customWidth="1"/>
    <col min="12" max="12" width="11.7109375" style="3" bestFit="1" customWidth="1"/>
    <col min="13" max="13" width="10.7109375" style="1" bestFit="1" customWidth="1"/>
    <col min="14" max="14" width="11.7109375" style="3" bestFit="1" customWidth="1"/>
    <col min="15" max="15" width="10.7109375" style="1" bestFit="1" customWidth="1"/>
    <col min="16" max="16" width="10.140625" style="3" bestFit="1" customWidth="1"/>
  </cols>
  <sheetData>
    <row r="1" ht="15.75">
      <c r="A1" s="11" t="s">
        <v>24</v>
      </c>
    </row>
    <row r="2" spans="1:16" ht="11.25" customHeight="1">
      <c r="A2" s="31"/>
      <c r="B2" s="8"/>
      <c r="C2" s="5"/>
      <c r="D2" s="8"/>
      <c r="E2" s="5"/>
      <c r="F2" s="6"/>
      <c r="G2" s="5"/>
      <c r="H2" s="6"/>
      <c r="I2" s="5"/>
      <c r="J2" s="6"/>
      <c r="K2" s="5"/>
      <c r="L2" s="6"/>
      <c r="M2" s="5"/>
      <c r="N2" s="6"/>
      <c r="O2" s="5"/>
      <c r="P2" s="6"/>
    </row>
    <row r="3" spans="1:17" ht="11.25" customHeight="1">
      <c r="A3" s="32"/>
      <c r="B3" s="28"/>
      <c r="C3" s="15"/>
      <c r="D3" s="16"/>
      <c r="E3" s="15"/>
      <c r="F3" s="21"/>
      <c r="G3" s="15"/>
      <c r="H3" s="21"/>
      <c r="I3" s="15"/>
      <c r="J3" s="21"/>
      <c r="K3" s="15"/>
      <c r="L3" s="21"/>
      <c r="M3" s="15"/>
      <c r="N3" s="21"/>
      <c r="O3" s="15"/>
      <c r="P3" s="21"/>
      <c r="Q3" s="24"/>
    </row>
    <row r="4" spans="1:17" s="2" customFormat="1" ht="11.25" customHeight="1">
      <c r="A4" s="25"/>
      <c r="B4" s="29"/>
      <c r="C4" s="26" t="s">
        <v>27</v>
      </c>
      <c r="D4" s="27"/>
      <c r="E4" s="26" t="s">
        <v>0</v>
      </c>
      <c r="F4" s="27"/>
      <c r="G4" s="26" t="s">
        <v>1</v>
      </c>
      <c r="H4" s="27"/>
      <c r="I4" s="26" t="s">
        <v>2</v>
      </c>
      <c r="J4" s="27"/>
      <c r="K4" s="26" t="s">
        <v>28</v>
      </c>
      <c r="L4" s="27"/>
      <c r="M4" s="26" t="s">
        <v>3</v>
      </c>
      <c r="N4" s="27"/>
      <c r="O4" s="26" t="s">
        <v>4</v>
      </c>
      <c r="P4" s="27"/>
      <c r="Q4" s="25"/>
    </row>
    <row r="5" spans="1:17" ht="11.25" customHeight="1">
      <c r="A5" s="24"/>
      <c r="B5" s="29"/>
      <c r="C5" s="14"/>
      <c r="D5" s="4"/>
      <c r="E5" s="17"/>
      <c r="F5" s="6"/>
      <c r="G5" s="17"/>
      <c r="H5" s="6"/>
      <c r="I5" s="17"/>
      <c r="J5" s="6"/>
      <c r="K5" s="14"/>
      <c r="L5" s="7"/>
      <c r="M5" s="17"/>
      <c r="N5" s="6"/>
      <c r="O5" s="17"/>
      <c r="P5" s="6"/>
      <c r="Q5" s="24"/>
    </row>
    <row r="6" spans="1:17" ht="11.25" customHeight="1">
      <c r="A6" s="24"/>
      <c r="B6" s="29"/>
      <c r="C6" s="15"/>
      <c r="D6" s="18"/>
      <c r="E6" s="15"/>
      <c r="F6" s="22"/>
      <c r="G6" s="15"/>
      <c r="H6" s="22"/>
      <c r="I6" s="15"/>
      <c r="J6" s="22"/>
      <c r="K6" s="15"/>
      <c r="L6" s="22"/>
      <c r="M6" s="15"/>
      <c r="N6" s="22"/>
      <c r="O6" s="15"/>
      <c r="P6" s="22"/>
      <c r="Q6" s="24"/>
    </row>
    <row r="7" spans="1:17" ht="11.25" customHeight="1">
      <c r="A7" s="24"/>
      <c r="B7" s="29"/>
      <c r="C7" s="13" t="s">
        <v>29</v>
      </c>
      <c r="D7" s="19" t="s">
        <v>30</v>
      </c>
      <c r="E7" s="13" t="s">
        <v>29</v>
      </c>
      <c r="F7" s="19" t="s">
        <v>30</v>
      </c>
      <c r="G7" s="13" t="s">
        <v>29</v>
      </c>
      <c r="H7" s="19" t="s">
        <v>30</v>
      </c>
      <c r="I7" s="13" t="s">
        <v>29</v>
      </c>
      <c r="J7" s="19" t="s">
        <v>30</v>
      </c>
      <c r="K7" s="13" t="s">
        <v>29</v>
      </c>
      <c r="L7" s="19" t="s">
        <v>30</v>
      </c>
      <c r="M7" s="13" t="s">
        <v>29</v>
      </c>
      <c r="N7" s="19" t="s">
        <v>30</v>
      </c>
      <c r="O7" s="13" t="s">
        <v>29</v>
      </c>
      <c r="P7" s="19" t="s">
        <v>30</v>
      </c>
      <c r="Q7" s="24"/>
    </row>
    <row r="8" spans="1:17" ht="11.25" customHeight="1">
      <c r="A8" s="33"/>
      <c r="B8" s="30"/>
      <c r="C8" s="17"/>
      <c r="D8" s="20"/>
      <c r="E8" s="17"/>
      <c r="F8" s="23"/>
      <c r="G8" s="17"/>
      <c r="H8" s="23"/>
      <c r="I8" s="17"/>
      <c r="J8" s="23"/>
      <c r="K8" s="17"/>
      <c r="L8" s="23"/>
      <c r="M8" s="17"/>
      <c r="N8" s="23"/>
      <c r="O8" s="17"/>
      <c r="P8" s="23"/>
      <c r="Q8" s="24"/>
    </row>
    <row r="9" spans="3:15" ht="11.25" customHeight="1">
      <c r="C9" s="3"/>
      <c r="D9" s="3"/>
      <c r="E9" s="3"/>
      <c r="G9" s="3"/>
      <c r="I9" s="3"/>
      <c r="K9" s="3"/>
      <c r="M9" s="3"/>
      <c r="O9" s="3"/>
    </row>
    <row r="10" spans="1:16" s="2" customFormat="1" ht="12.75">
      <c r="A10" s="12" t="s">
        <v>25</v>
      </c>
      <c r="C10" s="3">
        <f>SUM(C11:C29)</f>
        <v>129767.55</v>
      </c>
      <c r="D10" s="3">
        <f>SUM(D11:D29)</f>
        <v>21591503.5743</v>
      </c>
      <c r="E10" s="3">
        <f>SUM(E11:E29)</f>
        <v>160738.99000000005</v>
      </c>
      <c r="F10" s="3">
        <f>SUM(F11:F29)</f>
        <v>26744717.590140004</v>
      </c>
      <c r="G10" s="3">
        <f>SUM(G11:G29)</f>
        <v>111106.8</v>
      </c>
      <c r="H10" s="3">
        <f>+G10*166.386</f>
        <v>18486616.0248</v>
      </c>
      <c r="I10" s="3">
        <f aca="true" t="shared" si="0" ref="I10:P10">SUM(I11:I29)</f>
        <v>13077.659999999998</v>
      </c>
      <c r="J10" s="3">
        <f t="shared" si="0"/>
        <v>2175939.53676</v>
      </c>
      <c r="K10" s="3">
        <f t="shared" si="0"/>
        <v>8353.88</v>
      </c>
      <c r="L10" s="10">
        <f t="shared" si="0"/>
        <v>1389968.6776799995</v>
      </c>
      <c r="M10" s="3">
        <f t="shared" si="0"/>
        <v>7277.04</v>
      </c>
      <c r="N10" s="3">
        <f t="shared" si="0"/>
        <v>1210797.57744</v>
      </c>
      <c r="O10" s="3">
        <f t="shared" si="0"/>
        <v>4409.54</v>
      </c>
      <c r="P10" s="3">
        <f t="shared" si="0"/>
        <v>733685.72244</v>
      </c>
    </row>
    <row r="11" spans="2:16" ht="12.75">
      <c r="B11" s="9" t="s">
        <v>5</v>
      </c>
      <c r="C11" s="3">
        <v>5708.77</v>
      </c>
      <c r="D11" s="3">
        <f>+C11*166.386</f>
        <v>949859.4052200001</v>
      </c>
      <c r="E11" s="3">
        <v>7335.34</v>
      </c>
      <c r="F11" s="3">
        <f>+E11*166.386</f>
        <v>1220497.88124</v>
      </c>
      <c r="G11" s="3">
        <v>4144.02</v>
      </c>
      <c r="H11" s="3">
        <f aca="true" t="shared" si="1" ref="H11:H29">+G11*166.386</f>
        <v>689506.9117200001</v>
      </c>
      <c r="I11" s="3">
        <v>3728.44</v>
      </c>
      <c r="J11" s="3">
        <f>+I11*166.386</f>
        <v>620360.2178399999</v>
      </c>
      <c r="K11" s="3">
        <v>934.54</v>
      </c>
      <c r="L11" s="10">
        <f>+K11*166.386</f>
        <v>155494.37243999998</v>
      </c>
      <c r="M11" s="3">
        <v>892.67</v>
      </c>
      <c r="N11" s="3">
        <f>+M11*166.386</f>
        <v>148527.79061999999</v>
      </c>
      <c r="O11" s="3">
        <v>116.57</v>
      </c>
      <c r="P11" s="3">
        <f>+O11*166.386</f>
        <v>19395.616019999998</v>
      </c>
    </row>
    <row r="12" spans="2:16" ht="12.75">
      <c r="B12" s="9" t="s">
        <v>6</v>
      </c>
      <c r="C12" s="3">
        <v>4841.23</v>
      </c>
      <c r="D12" s="3">
        <f aca="true" t="shared" si="2" ref="D12:D29">+C12*166.386</f>
        <v>805512.8947799999</v>
      </c>
      <c r="E12" s="3">
        <v>6052.78</v>
      </c>
      <c r="F12" s="3">
        <f aca="true" t="shared" si="3" ref="F12:F29">+E12*166.386</f>
        <v>1007097.8530799999</v>
      </c>
      <c r="G12" s="3">
        <v>3667.12</v>
      </c>
      <c r="H12" s="3">
        <f t="shared" si="1"/>
        <v>610157.42832</v>
      </c>
      <c r="I12" s="3">
        <v>60.66</v>
      </c>
      <c r="J12" s="3">
        <f aca="true" t="shared" si="4" ref="J12:J29">+I12*166.386</f>
        <v>10092.97476</v>
      </c>
      <c r="K12" s="3">
        <v>58.02</v>
      </c>
      <c r="L12" s="10">
        <f aca="true" t="shared" si="5" ref="L12:L29">+K12*166.386</f>
        <v>9653.71572</v>
      </c>
      <c r="M12" s="3">
        <v>112.93</v>
      </c>
      <c r="N12" s="3">
        <f aca="true" t="shared" si="6" ref="N12:N29">+M12*166.386</f>
        <v>18789.970980000002</v>
      </c>
      <c r="O12" s="3">
        <v>30.64</v>
      </c>
      <c r="P12" s="3">
        <f aca="true" t="shared" si="7" ref="P12:P29">+O12*166.386</f>
        <v>5098.06704</v>
      </c>
    </row>
    <row r="13" spans="2:16" ht="12.75">
      <c r="B13" s="9" t="s">
        <v>7</v>
      </c>
      <c r="C13" s="3">
        <v>1040.63</v>
      </c>
      <c r="D13" s="3">
        <f t="shared" si="2"/>
        <v>173146.26318</v>
      </c>
      <c r="E13" s="3">
        <v>1680.24</v>
      </c>
      <c r="F13" s="3">
        <f t="shared" si="3"/>
        <v>279568.41264</v>
      </c>
      <c r="G13" s="3">
        <v>1001.74</v>
      </c>
      <c r="H13" s="3">
        <f t="shared" si="1"/>
        <v>166675.51164</v>
      </c>
      <c r="I13" s="3">
        <v>65.68</v>
      </c>
      <c r="J13" s="3">
        <f t="shared" si="4"/>
        <v>10928.23248</v>
      </c>
      <c r="K13" s="3">
        <v>335.77</v>
      </c>
      <c r="L13" s="10">
        <f t="shared" si="5"/>
        <v>55867.42722</v>
      </c>
      <c r="M13" s="3">
        <v>40.6</v>
      </c>
      <c r="N13" s="3">
        <f t="shared" si="6"/>
        <v>6755.2716</v>
      </c>
      <c r="O13" s="3">
        <v>7.57</v>
      </c>
      <c r="P13" s="3">
        <f t="shared" si="7"/>
        <v>1259.54202</v>
      </c>
    </row>
    <row r="14" spans="2:16" ht="12.75">
      <c r="B14" s="9" t="s">
        <v>8</v>
      </c>
      <c r="C14" s="3">
        <v>769.23</v>
      </c>
      <c r="D14" s="3">
        <f t="shared" si="2"/>
        <v>127989.10278</v>
      </c>
      <c r="E14" s="3">
        <v>1320.87</v>
      </c>
      <c r="F14" s="3">
        <f t="shared" si="3"/>
        <v>219774.27581999998</v>
      </c>
      <c r="G14" s="3">
        <v>1173.12</v>
      </c>
      <c r="H14" s="3">
        <f t="shared" si="1"/>
        <v>195190.74431999997</v>
      </c>
      <c r="I14" s="3">
        <v>53</v>
      </c>
      <c r="J14" s="3">
        <f t="shared" si="4"/>
        <v>8818.458</v>
      </c>
      <c r="K14" s="3">
        <v>404.19</v>
      </c>
      <c r="L14" s="10">
        <f t="shared" si="5"/>
        <v>67251.55734</v>
      </c>
      <c r="M14" s="3">
        <v>20.71</v>
      </c>
      <c r="N14" s="3">
        <f t="shared" si="6"/>
        <v>3445.85406</v>
      </c>
      <c r="O14" s="3">
        <v>22.28</v>
      </c>
      <c r="P14" s="3">
        <f t="shared" si="7"/>
        <v>3707.08008</v>
      </c>
    </row>
    <row r="15" spans="2:16" ht="12.75">
      <c r="B15" s="9" t="s">
        <v>9</v>
      </c>
      <c r="C15" s="3">
        <v>1580.81</v>
      </c>
      <c r="D15" s="3">
        <f t="shared" si="2"/>
        <v>263024.65265999996</v>
      </c>
      <c r="E15" s="3">
        <v>2429.15</v>
      </c>
      <c r="F15" s="3">
        <f t="shared" si="3"/>
        <v>404176.5519</v>
      </c>
      <c r="G15" s="3">
        <v>1443.37</v>
      </c>
      <c r="H15" s="3">
        <f t="shared" si="1"/>
        <v>240156.56081999998</v>
      </c>
      <c r="I15" s="3">
        <v>44.53</v>
      </c>
      <c r="J15" s="3">
        <f t="shared" si="4"/>
        <v>7409.16858</v>
      </c>
      <c r="K15" s="3">
        <v>403.11</v>
      </c>
      <c r="L15" s="10">
        <f t="shared" si="5"/>
        <v>67071.86046</v>
      </c>
      <c r="M15" s="3">
        <v>15.62</v>
      </c>
      <c r="N15" s="3">
        <f t="shared" si="6"/>
        <v>2598.9493199999997</v>
      </c>
      <c r="O15" s="3">
        <v>73.23</v>
      </c>
      <c r="P15" s="3">
        <f t="shared" si="7"/>
        <v>12184.44678</v>
      </c>
    </row>
    <row r="16" spans="2:16" ht="12.75">
      <c r="B16" s="9" t="s">
        <v>10</v>
      </c>
      <c r="C16" s="3">
        <v>1075.97</v>
      </c>
      <c r="D16" s="3">
        <f t="shared" si="2"/>
        <v>179026.34442</v>
      </c>
      <c r="E16" s="3">
        <v>1652.77</v>
      </c>
      <c r="F16" s="3">
        <f t="shared" si="3"/>
        <v>274997.78922</v>
      </c>
      <c r="G16" s="3">
        <v>1144.67</v>
      </c>
      <c r="H16" s="3">
        <f t="shared" si="1"/>
        <v>190457.06262</v>
      </c>
      <c r="I16" s="3">
        <v>28.62</v>
      </c>
      <c r="J16" s="3">
        <f t="shared" si="4"/>
        <v>4761.96732</v>
      </c>
      <c r="K16" s="3">
        <v>72.13</v>
      </c>
      <c r="L16" s="10">
        <f t="shared" si="5"/>
        <v>12001.42218</v>
      </c>
      <c r="M16" s="3">
        <v>12.1</v>
      </c>
      <c r="N16" s="3">
        <f t="shared" si="6"/>
        <v>2013.2705999999998</v>
      </c>
      <c r="O16" s="3">
        <v>9.42</v>
      </c>
      <c r="P16" s="3">
        <f t="shared" si="7"/>
        <v>1567.35612</v>
      </c>
    </row>
    <row r="17" spans="2:16" ht="12.75">
      <c r="B17" s="9" t="s">
        <v>11</v>
      </c>
      <c r="C17" s="3">
        <v>4431.79</v>
      </c>
      <c r="D17" s="3">
        <f t="shared" si="2"/>
        <v>737387.81094</v>
      </c>
      <c r="E17" s="3">
        <v>4728.17</v>
      </c>
      <c r="F17" s="3">
        <f t="shared" si="3"/>
        <v>786701.29362</v>
      </c>
      <c r="G17" s="3">
        <v>3660.74</v>
      </c>
      <c r="H17" s="3">
        <f t="shared" si="1"/>
        <v>609095.88564</v>
      </c>
      <c r="I17" s="3">
        <v>22.05</v>
      </c>
      <c r="J17" s="3">
        <f t="shared" si="4"/>
        <v>3668.8113</v>
      </c>
      <c r="K17" s="3">
        <v>48.24</v>
      </c>
      <c r="L17" s="10">
        <f t="shared" si="5"/>
        <v>8026.46064</v>
      </c>
      <c r="M17" s="3">
        <v>9.54</v>
      </c>
      <c r="N17" s="3">
        <f t="shared" si="6"/>
        <v>1587.32244</v>
      </c>
      <c r="O17" s="3">
        <v>70.94</v>
      </c>
      <c r="P17" s="3">
        <f t="shared" si="7"/>
        <v>11803.42284</v>
      </c>
    </row>
    <row r="18" spans="2:16" ht="12.75">
      <c r="B18" s="9" t="s">
        <v>12</v>
      </c>
      <c r="C18" s="3">
        <v>8133.85</v>
      </c>
      <c r="D18" s="3">
        <f t="shared" si="2"/>
        <v>1353358.7661000001</v>
      </c>
      <c r="E18" s="3">
        <v>8587.15</v>
      </c>
      <c r="F18" s="3">
        <f t="shared" si="3"/>
        <v>1428781.5399</v>
      </c>
      <c r="G18" s="3">
        <v>7195.92</v>
      </c>
      <c r="H18" s="3">
        <f t="shared" si="1"/>
        <v>1197300.34512</v>
      </c>
      <c r="I18" s="3">
        <v>17.16</v>
      </c>
      <c r="J18" s="3">
        <f t="shared" si="4"/>
        <v>2855.18376</v>
      </c>
      <c r="K18" s="3">
        <v>114.5</v>
      </c>
      <c r="L18" s="10">
        <f t="shared" si="5"/>
        <v>19051.197</v>
      </c>
      <c r="M18" s="3">
        <v>33.33</v>
      </c>
      <c r="N18" s="3">
        <f t="shared" si="6"/>
        <v>5545.64538</v>
      </c>
      <c r="O18" s="3">
        <v>40.25</v>
      </c>
      <c r="P18" s="3">
        <f t="shared" si="7"/>
        <v>6697.0365</v>
      </c>
    </row>
    <row r="19" spans="2:16" ht="12.75">
      <c r="B19" s="9" t="s">
        <v>13</v>
      </c>
      <c r="C19" s="3">
        <v>37840.34</v>
      </c>
      <c r="D19" s="3">
        <f t="shared" si="2"/>
        <v>6296102.81124</v>
      </c>
      <c r="E19" s="3">
        <v>48443.94</v>
      </c>
      <c r="F19" s="3">
        <f t="shared" si="3"/>
        <v>8060393.40084</v>
      </c>
      <c r="G19" s="3">
        <v>33966.88</v>
      </c>
      <c r="H19" s="3">
        <f t="shared" si="1"/>
        <v>5651613.2956799995</v>
      </c>
      <c r="I19" s="3">
        <v>3303.69</v>
      </c>
      <c r="J19" s="3">
        <f t="shared" si="4"/>
        <v>549687.76434</v>
      </c>
      <c r="K19" s="3">
        <v>1640.07</v>
      </c>
      <c r="L19" s="10">
        <f t="shared" si="5"/>
        <v>272884.68701999995</v>
      </c>
      <c r="M19" s="3">
        <v>2665.93</v>
      </c>
      <c r="N19" s="3">
        <f t="shared" si="6"/>
        <v>443573.42897999997</v>
      </c>
      <c r="O19" s="3">
        <v>1774.13</v>
      </c>
      <c r="P19" s="3">
        <f t="shared" si="7"/>
        <v>295190.39418</v>
      </c>
    </row>
    <row r="20" spans="2:16" ht="12.75">
      <c r="B20" s="9" t="s">
        <v>14</v>
      </c>
      <c r="C20" s="3">
        <v>9516.35</v>
      </c>
      <c r="D20" s="3">
        <f t="shared" si="2"/>
        <v>1583387.4111</v>
      </c>
      <c r="E20" s="3">
        <v>11642.27</v>
      </c>
      <c r="F20" s="3">
        <f t="shared" si="3"/>
        <v>1937110.73622</v>
      </c>
      <c r="G20" s="3">
        <v>7940.21</v>
      </c>
      <c r="H20" s="3">
        <f t="shared" si="1"/>
        <v>1321139.78106</v>
      </c>
      <c r="I20" s="3">
        <v>686.81</v>
      </c>
      <c r="J20" s="3">
        <f t="shared" si="4"/>
        <v>114275.56865999999</v>
      </c>
      <c r="K20" s="3">
        <v>678.55</v>
      </c>
      <c r="L20" s="10">
        <f t="shared" si="5"/>
        <v>112901.22029999999</v>
      </c>
      <c r="M20" s="3">
        <v>347.4</v>
      </c>
      <c r="N20" s="3">
        <f t="shared" si="6"/>
        <v>57802.496399999996</v>
      </c>
      <c r="O20" s="3">
        <v>420.84</v>
      </c>
      <c r="P20" s="3">
        <f t="shared" si="7"/>
        <v>70021.88424</v>
      </c>
    </row>
    <row r="21" spans="2:16" ht="12.75">
      <c r="B21" s="9" t="s">
        <v>15</v>
      </c>
      <c r="C21" s="3">
        <v>558.46</v>
      </c>
      <c r="D21" s="3">
        <f t="shared" si="2"/>
        <v>92919.92556</v>
      </c>
      <c r="E21" s="3">
        <v>580.12</v>
      </c>
      <c r="F21" s="3">
        <f t="shared" si="3"/>
        <v>96523.84632</v>
      </c>
      <c r="G21" s="3">
        <v>251.49</v>
      </c>
      <c r="H21" s="3">
        <f t="shared" si="1"/>
        <v>41844.41514</v>
      </c>
      <c r="I21" s="3">
        <v>3.02</v>
      </c>
      <c r="J21" s="3">
        <f t="shared" si="4"/>
        <v>502.48572</v>
      </c>
      <c r="K21" s="3">
        <v>7.62</v>
      </c>
      <c r="L21" s="10">
        <f t="shared" si="5"/>
        <v>1267.86132</v>
      </c>
      <c r="M21" s="3">
        <v>9.76</v>
      </c>
      <c r="N21" s="3">
        <f t="shared" si="6"/>
        <v>1623.92736</v>
      </c>
      <c r="O21" s="3">
        <v>3.84</v>
      </c>
      <c r="P21" s="3">
        <f t="shared" si="7"/>
        <v>638.92224</v>
      </c>
    </row>
    <row r="22" spans="2:16" ht="12.75">
      <c r="B22" s="9" t="s">
        <v>16</v>
      </c>
      <c r="C22" s="3">
        <v>6478.5</v>
      </c>
      <c r="D22" s="3">
        <f t="shared" si="2"/>
        <v>1077931.701</v>
      </c>
      <c r="E22" s="3">
        <v>8198.56</v>
      </c>
      <c r="F22" s="3">
        <f t="shared" si="3"/>
        <v>1364125.6041599999</v>
      </c>
      <c r="G22" s="3">
        <v>4859.88</v>
      </c>
      <c r="H22" s="3">
        <f t="shared" si="1"/>
        <v>808615.99368</v>
      </c>
      <c r="I22" s="3">
        <v>538.31</v>
      </c>
      <c r="J22" s="3">
        <f t="shared" si="4"/>
        <v>89567.24766</v>
      </c>
      <c r="K22" s="3">
        <v>1147.6</v>
      </c>
      <c r="L22" s="10">
        <f t="shared" si="5"/>
        <v>190944.57359999997</v>
      </c>
      <c r="M22" s="3">
        <v>520.47</v>
      </c>
      <c r="N22" s="3">
        <f t="shared" si="6"/>
        <v>86598.92142</v>
      </c>
      <c r="O22" s="3">
        <v>60.92</v>
      </c>
      <c r="P22" s="3">
        <f t="shared" si="7"/>
        <v>10136.23512</v>
      </c>
    </row>
    <row r="23" spans="2:16" ht="12.75">
      <c r="B23" s="9" t="s">
        <v>17</v>
      </c>
      <c r="C23" s="3">
        <v>34771.87</v>
      </c>
      <c r="D23" s="3">
        <f t="shared" si="2"/>
        <v>5785552.36182</v>
      </c>
      <c r="E23" s="3">
        <v>42359.22</v>
      </c>
      <c r="F23" s="3">
        <f t="shared" si="3"/>
        <v>7047981.17892</v>
      </c>
      <c r="G23" s="3">
        <v>29720.71</v>
      </c>
      <c r="H23" s="3">
        <f t="shared" si="1"/>
        <v>4945110.05406</v>
      </c>
      <c r="I23" s="3">
        <v>1259.97</v>
      </c>
      <c r="J23" s="3">
        <f t="shared" si="4"/>
        <v>209641.36842</v>
      </c>
      <c r="K23" s="3">
        <v>831.64</v>
      </c>
      <c r="L23" s="10">
        <f t="shared" si="5"/>
        <v>138373.25303999998</v>
      </c>
      <c r="M23" s="3">
        <v>1057.55</v>
      </c>
      <c r="N23" s="3">
        <f t="shared" si="6"/>
        <v>175961.51429999998</v>
      </c>
      <c r="O23" s="3">
        <v>1498.71</v>
      </c>
      <c r="P23" s="3">
        <f t="shared" si="7"/>
        <v>249364.36206</v>
      </c>
    </row>
    <row r="24" spans="2:16" ht="12.75">
      <c r="B24" s="9" t="s">
        <v>18</v>
      </c>
      <c r="C24" s="3">
        <v>1514.7</v>
      </c>
      <c r="D24" s="3">
        <f t="shared" si="2"/>
        <v>252024.8742</v>
      </c>
      <c r="E24" s="3">
        <v>2181.95</v>
      </c>
      <c r="F24" s="3">
        <f t="shared" si="3"/>
        <v>363045.93269999995</v>
      </c>
      <c r="G24" s="3">
        <v>1311.07</v>
      </c>
      <c r="H24" s="3">
        <f t="shared" si="1"/>
        <v>218143.69301999998</v>
      </c>
      <c r="I24" s="3">
        <v>2280.74</v>
      </c>
      <c r="J24" s="3">
        <f t="shared" si="4"/>
        <v>379483.20563999994</v>
      </c>
      <c r="K24" s="3">
        <v>924.46</v>
      </c>
      <c r="L24" s="10">
        <f t="shared" si="5"/>
        <v>153817.20156000002</v>
      </c>
      <c r="M24" s="3">
        <v>991.42</v>
      </c>
      <c r="N24" s="3">
        <f t="shared" si="6"/>
        <v>164958.40811999998</v>
      </c>
      <c r="O24" s="3">
        <v>19.66</v>
      </c>
      <c r="P24" s="3">
        <f t="shared" si="7"/>
        <v>3271.14876</v>
      </c>
    </row>
    <row r="25" spans="2:16" ht="12.75">
      <c r="B25" s="9" t="s">
        <v>19</v>
      </c>
      <c r="C25" s="3">
        <v>3593.9</v>
      </c>
      <c r="D25" s="3">
        <f t="shared" si="2"/>
        <v>597974.6454</v>
      </c>
      <c r="E25" s="3">
        <v>3962.42</v>
      </c>
      <c r="F25" s="3">
        <f t="shared" si="3"/>
        <v>659291.21412</v>
      </c>
      <c r="G25" s="3">
        <v>3075</v>
      </c>
      <c r="H25" s="3">
        <f t="shared" si="1"/>
        <v>511636.95</v>
      </c>
      <c r="I25" s="3">
        <v>14.63</v>
      </c>
      <c r="J25" s="3">
        <f t="shared" si="4"/>
        <v>2434.22718</v>
      </c>
      <c r="K25" s="3">
        <v>135.32</v>
      </c>
      <c r="L25" s="10">
        <f t="shared" si="5"/>
        <v>22515.353519999997</v>
      </c>
      <c r="M25" s="3">
        <v>75.29</v>
      </c>
      <c r="N25" s="3">
        <f t="shared" si="6"/>
        <v>12527.20194</v>
      </c>
      <c r="O25" s="3">
        <v>45.12</v>
      </c>
      <c r="P25" s="3">
        <f t="shared" si="7"/>
        <v>7507.336319999999</v>
      </c>
    </row>
    <row r="26" spans="2:16" ht="12.75">
      <c r="B26" s="9" t="s">
        <v>20</v>
      </c>
      <c r="C26" s="3">
        <v>7200.32</v>
      </c>
      <c r="D26" s="3">
        <f t="shared" si="2"/>
        <v>1198032.44352</v>
      </c>
      <c r="E26" s="3">
        <v>8693.85</v>
      </c>
      <c r="F26" s="3">
        <f t="shared" si="3"/>
        <v>1446534.9261</v>
      </c>
      <c r="G26" s="3">
        <v>5955.1</v>
      </c>
      <c r="H26" s="3">
        <f t="shared" si="1"/>
        <v>990845.2686000001</v>
      </c>
      <c r="I26" s="3">
        <v>901.37</v>
      </c>
      <c r="J26" s="3">
        <f t="shared" si="4"/>
        <v>149975.34881999998</v>
      </c>
      <c r="K26" s="3">
        <v>539.97</v>
      </c>
      <c r="L26" s="10">
        <f t="shared" si="5"/>
        <v>89843.44842</v>
      </c>
      <c r="M26" s="3">
        <v>175.18</v>
      </c>
      <c r="N26" s="3">
        <f t="shared" si="6"/>
        <v>29147.49948</v>
      </c>
      <c r="O26" s="3">
        <v>183.41</v>
      </c>
      <c r="P26" s="3">
        <f t="shared" si="7"/>
        <v>30516.856259999997</v>
      </c>
    </row>
    <row r="27" spans="2:16" ht="12.75">
      <c r="B27" s="9" t="s">
        <v>21</v>
      </c>
      <c r="C27" s="3">
        <v>603.02</v>
      </c>
      <c r="D27" s="3">
        <f t="shared" si="2"/>
        <v>100334.08571999999</v>
      </c>
      <c r="E27" s="3">
        <v>635.19</v>
      </c>
      <c r="F27" s="3">
        <f t="shared" si="3"/>
        <v>105686.72334000001</v>
      </c>
      <c r="G27" s="3">
        <v>446.56</v>
      </c>
      <c r="H27" s="3">
        <f t="shared" si="1"/>
        <v>74301.33216</v>
      </c>
      <c r="I27" s="3">
        <v>8.74</v>
      </c>
      <c r="J27" s="3">
        <f t="shared" si="4"/>
        <v>1454.21364</v>
      </c>
      <c r="K27" s="3">
        <v>36.08</v>
      </c>
      <c r="L27" s="10">
        <f t="shared" si="5"/>
        <v>6003.20688</v>
      </c>
      <c r="M27" s="3">
        <v>4.02</v>
      </c>
      <c r="N27" s="3">
        <f t="shared" si="6"/>
        <v>668.8717199999999</v>
      </c>
      <c r="O27" s="3">
        <v>3.25</v>
      </c>
      <c r="P27" s="3">
        <f t="shared" si="7"/>
        <v>540.7545</v>
      </c>
    </row>
    <row r="28" spans="2:16" ht="12.75">
      <c r="B28" s="9" t="s">
        <v>23</v>
      </c>
      <c r="C28" s="3">
        <f>77.03+29.67</f>
        <v>106.7</v>
      </c>
      <c r="D28" s="3">
        <f t="shared" si="2"/>
        <v>17753.3862</v>
      </c>
      <c r="E28" s="3">
        <f>91.1+66.21</f>
        <v>157.31</v>
      </c>
      <c r="F28" s="3">
        <f t="shared" si="3"/>
        <v>26174.18166</v>
      </c>
      <c r="G28" s="3">
        <f>51.81+42.22</f>
        <v>94.03</v>
      </c>
      <c r="H28" s="3">
        <f t="shared" si="1"/>
        <v>15645.27558</v>
      </c>
      <c r="I28" s="3">
        <f>2.99+6.95</f>
        <v>9.940000000000001</v>
      </c>
      <c r="J28" s="3">
        <f t="shared" si="4"/>
        <v>1653.8768400000001</v>
      </c>
      <c r="K28" s="3">
        <f>1.72+6.95</f>
        <v>8.67</v>
      </c>
      <c r="L28" s="10">
        <f t="shared" si="5"/>
        <v>1442.56662</v>
      </c>
      <c r="M28" s="3">
        <f>2.02+3.72</f>
        <v>5.74</v>
      </c>
      <c r="N28" s="3">
        <f t="shared" si="6"/>
        <v>955.05564</v>
      </c>
      <c r="O28" s="3">
        <f>6.94+10.72</f>
        <v>17.66</v>
      </c>
      <c r="P28" s="3">
        <f t="shared" si="7"/>
        <v>2938.37676</v>
      </c>
    </row>
    <row r="29" spans="2:16" ht="12.75">
      <c r="B29" s="9" t="s">
        <v>22</v>
      </c>
      <c r="C29" s="3">
        <v>1.11</v>
      </c>
      <c r="D29" s="3">
        <f t="shared" si="2"/>
        <v>184.68846000000002</v>
      </c>
      <c r="E29" s="3">
        <v>97.69</v>
      </c>
      <c r="F29" s="3">
        <f t="shared" si="3"/>
        <v>16254.24834</v>
      </c>
      <c r="G29" s="3">
        <v>55.17</v>
      </c>
      <c r="H29" s="3">
        <f t="shared" si="1"/>
        <v>9179.51562</v>
      </c>
      <c r="I29" s="3">
        <v>50.3</v>
      </c>
      <c r="J29" s="3">
        <f t="shared" si="4"/>
        <v>8369.2158</v>
      </c>
      <c r="K29" s="3">
        <v>33.4</v>
      </c>
      <c r="L29" s="10">
        <f t="shared" si="5"/>
        <v>5557.292399999999</v>
      </c>
      <c r="M29" s="3">
        <v>286.78</v>
      </c>
      <c r="N29" s="3">
        <f t="shared" si="6"/>
        <v>47716.177079999994</v>
      </c>
      <c r="O29" s="3">
        <v>11.1</v>
      </c>
      <c r="P29" s="3">
        <f t="shared" si="7"/>
        <v>1846.8845999999999</v>
      </c>
    </row>
    <row r="30" spans="3:15" ht="12.75">
      <c r="C30" s="10"/>
      <c r="E30" s="3"/>
      <c r="G30" s="3"/>
      <c r="I30" s="3"/>
      <c r="K30" s="3"/>
      <c r="M30" s="3"/>
      <c r="O30" s="3"/>
    </row>
    <row r="31" spans="1:16" s="2" customFormat="1" ht="12.75">
      <c r="A31" s="12" t="s">
        <v>26</v>
      </c>
      <c r="C31" s="3">
        <f aca="true" t="shared" si="8" ref="C31:P31">SUM(C32:C50)</f>
        <v>102973.74000000002</v>
      </c>
      <c r="D31" s="3">
        <f t="shared" si="8"/>
        <v>17133388.70364</v>
      </c>
      <c r="E31" s="3">
        <f t="shared" si="8"/>
        <v>122433.38</v>
      </c>
      <c r="F31" s="3">
        <f t="shared" si="8"/>
        <v>20371200.36468</v>
      </c>
      <c r="G31" s="3">
        <f t="shared" si="8"/>
        <v>79743.59999999999</v>
      </c>
      <c r="H31" s="3">
        <f t="shared" si="8"/>
        <v>13268218.629600001</v>
      </c>
      <c r="I31" s="3">
        <f t="shared" si="8"/>
        <v>3824.28</v>
      </c>
      <c r="J31" s="3">
        <f t="shared" si="8"/>
        <v>636306.6520799998</v>
      </c>
      <c r="K31" s="3">
        <f t="shared" si="8"/>
        <v>7131.799999999999</v>
      </c>
      <c r="L31" s="10">
        <f t="shared" si="8"/>
        <v>1186631.6748</v>
      </c>
      <c r="M31" s="3">
        <f t="shared" si="8"/>
        <v>3694.08</v>
      </c>
      <c r="N31" s="3">
        <f t="shared" si="8"/>
        <v>614643.1948799998</v>
      </c>
      <c r="O31" s="3">
        <f t="shared" si="8"/>
        <v>1305.53</v>
      </c>
      <c r="P31" s="3">
        <f t="shared" si="8"/>
        <v>217221.91457999998</v>
      </c>
    </row>
    <row r="32" spans="2:16" ht="12.75">
      <c r="B32" s="9" t="s">
        <v>5</v>
      </c>
      <c r="C32" s="10">
        <v>8359.21</v>
      </c>
      <c r="D32" s="3">
        <f>+C32*166.386</f>
        <v>1390855.51506</v>
      </c>
      <c r="E32" s="3">
        <v>10295.9</v>
      </c>
      <c r="F32" s="3">
        <f>+E32*166.386</f>
        <v>1713093.6173999999</v>
      </c>
      <c r="G32" s="3">
        <v>6524.28</v>
      </c>
      <c r="H32" s="3">
        <f>+G32*166.386</f>
        <v>1085548.8520799999</v>
      </c>
      <c r="I32" s="3">
        <v>664.04</v>
      </c>
      <c r="J32" s="3">
        <f>+I32*166.386</f>
        <v>110486.95943999999</v>
      </c>
      <c r="K32" s="3">
        <v>465.05</v>
      </c>
      <c r="L32" s="10">
        <f>+K32*166.386</f>
        <v>77377.8093</v>
      </c>
      <c r="M32" s="10">
        <v>483.25</v>
      </c>
      <c r="N32" s="3">
        <f>+M32*166.386</f>
        <v>80406.0345</v>
      </c>
      <c r="O32" s="3">
        <v>114.57</v>
      </c>
      <c r="P32" s="3">
        <f>+O32*166.386</f>
        <v>19062.844019999997</v>
      </c>
    </row>
    <row r="33" spans="2:16" ht="12.75">
      <c r="B33" s="9" t="s">
        <v>6</v>
      </c>
      <c r="C33" s="10">
        <v>5740.84</v>
      </c>
      <c r="D33" s="3">
        <f aca="true" t="shared" si="9" ref="D33:D50">+C33*166.386</f>
        <v>955195.40424</v>
      </c>
      <c r="E33" s="3">
        <v>6479.15</v>
      </c>
      <c r="F33" s="3">
        <f aca="true" t="shared" si="10" ref="F33:F50">+E33*166.386</f>
        <v>1078039.8519</v>
      </c>
      <c r="G33" s="3">
        <v>4439.26</v>
      </c>
      <c r="H33" s="3">
        <f aca="true" t="shared" si="11" ref="H33:H50">+G33*166.386</f>
        <v>738630.71436</v>
      </c>
      <c r="I33" s="3">
        <v>101.89</v>
      </c>
      <c r="J33" s="3">
        <f aca="true" t="shared" si="12" ref="J33:J50">+I33*166.386</f>
        <v>16953.06954</v>
      </c>
      <c r="K33" s="3">
        <v>117.72</v>
      </c>
      <c r="L33" s="10">
        <f aca="true" t="shared" si="13" ref="L33:L50">+K33*166.386</f>
        <v>19586.959919999998</v>
      </c>
      <c r="M33" s="10">
        <v>88.51</v>
      </c>
      <c r="N33" s="3">
        <f aca="true" t="shared" si="14" ref="N33:N50">+M33*166.386</f>
        <v>14726.82486</v>
      </c>
      <c r="O33" s="3">
        <v>31.97</v>
      </c>
      <c r="P33" s="3">
        <f aca="true" t="shared" si="15" ref="P33:P50">+O33*166.386</f>
        <v>5319.36042</v>
      </c>
    </row>
    <row r="34" spans="2:16" ht="12.75">
      <c r="B34" s="9" t="s">
        <v>7</v>
      </c>
      <c r="C34" s="10">
        <v>1724.03</v>
      </c>
      <c r="D34" s="3">
        <f t="shared" si="9"/>
        <v>286854.45558</v>
      </c>
      <c r="E34" s="3">
        <v>1972.57</v>
      </c>
      <c r="F34" s="3">
        <f t="shared" si="10"/>
        <v>328208.03202</v>
      </c>
      <c r="G34" s="3">
        <v>1228.46</v>
      </c>
      <c r="H34" s="3">
        <f t="shared" si="11"/>
        <v>204398.54556</v>
      </c>
      <c r="I34" s="3">
        <v>94.68</v>
      </c>
      <c r="J34" s="3">
        <f t="shared" si="12"/>
        <v>15753.42648</v>
      </c>
      <c r="K34" s="3">
        <v>111.24</v>
      </c>
      <c r="L34" s="10">
        <f t="shared" si="13"/>
        <v>18508.77864</v>
      </c>
      <c r="M34" s="10">
        <v>46.56</v>
      </c>
      <c r="N34" s="3">
        <f t="shared" si="14"/>
        <v>7746.93216</v>
      </c>
      <c r="O34" s="3">
        <v>5.96</v>
      </c>
      <c r="P34" s="3">
        <f t="shared" si="15"/>
        <v>991.6605599999999</v>
      </c>
    </row>
    <row r="35" spans="2:16" ht="12.75">
      <c r="B35" s="9" t="s">
        <v>8</v>
      </c>
      <c r="C35" s="10">
        <v>598.6</v>
      </c>
      <c r="D35" s="3">
        <f t="shared" si="9"/>
        <v>99598.6596</v>
      </c>
      <c r="E35" s="3">
        <v>986.48</v>
      </c>
      <c r="F35" s="3">
        <f t="shared" si="10"/>
        <v>164136.46128</v>
      </c>
      <c r="G35" s="3">
        <v>671.96</v>
      </c>
      <c r="H35" s="3">
        <f t="shared" si="11"/>
        <v>111804.73656</v>
      </c>
      <c r="I35" s="3">
        <v>42.49</v>
      </c>
      <c r="J35" s="3">
        <f t="shared" si="12"/>
        <v>7069.74114</v>
      </c>
      <c r="K35" s="3">
        <v>311.71</v>
      </c>
      <c r="L35" s="10">
        <f t="shared" si="13"/>
        <v>51864.18006</v>
      </c>
      <c r="M35" s="10">
        <v>22.35</v>
      </c>
      <c r="N35" s="3">
        <f t="shared" si="14"/>
        <v>3718.7271</v>
      </c>
      <c r="O35" s="3">
        <v>6.92</v>
      </c>
      <c r="P35" s="3">
        <f t="shared" si="15"/>
        <v>1151.39112</v>
      </c>
    </row>
    <row r="36" spans="2:16" ht="12.75">
      <c r="B36" s="9" t="s">
        <v>9</v>
      </c>
      <c r="C36" s="10">
        <v>373.94</v>
      </c>
      <c r="D36" s="3">
        <f t="shared" si="9"/>
        <v>62218.38084</v>
      </c>
      <c r="E36" s="3">
        <v>450.04</v>
      </c>
      <c r="F36" s="3">
        <f t="shared" si="10"/>
        <v>74880.35544</v>
      </c>
      <c r="G36" s="3">
        <v>266.83</v>
      </c>
      <c r="H36" s="3">
        <f t="shared" si="11"/>
        <v>44396.776379999996</v>
      </c>
      <c r="I36" s="3">
        <v>30.15</v>
      </c>
      <c r="J36" s="3">
        <f t="shared" si="12"/>
        <v>5016.537899999999</v>
      </c>
      <c r="K36" s="3">
        <v>23.23</v>
      </c>
      <c r="L36" s="10">
        <f t="shared" si="13"/>
        <v>3865.14678</v>
      </c>
      <c r="M36" s="10">
        <v>84.05</v>
      </c>
      <c r="N36" s="3">
        <f t="shared" si="14"/>
        <v>13984.743299999998</v>
      </c>
      <c r="O36" s="3">
        <v>3.22</v>
      </c>
      <c r="P36" s="3">
        <f t="shared" si="15"/>
        <v>535.76292</v>
      </c>
    </row>
    <row r="37" spans="2:16" ht="12.75">
      <c r="B37" s="9" t="s">
        <v>10</v>
      </c>
      <c r="C37" s="10">
        <v>1237.96</v>
      </c>
      <c r="D37" s="3">
        <f t="shared" si="9"/>
        <v>205979.21256</v>
      </c>
      <c r="E37" s="3">
        <v>1443.16</v>
      </c>
      <c r="F37" s="3">
        <f t="shared" si="10"/>
        <v>240121.61976</v>
      </c>
      <c r="G37" s="3">
        <v>1002.49</v>
      </c>
      <c r="H37" s="3">
        <f t="shared" si="11"/>
        <v>166800.30114</v>
      </c>
      <c r="I37" s="3">
        <v>22.76</v>
      </c>
      <c r="J37" s="3">
        <f t="shared" si="12"/>
        <v>3786.94536</v>
      </c>
      <c r="K37" s="3">
        <v>94.43</v>
      </c>
      <c r="L37" s="10">
        <f t="shared" si="13"/>
        <v>15711.82998</v>
      </c>
      <c r="M37" s="10">
        <v>46.63</v>
      </c>
      <c r="N37" s="3">
        <f t="shared" si="14"/>
        <v>7758.579180000001</v>
      </c>
      <c r="O37" s="3">
        <v>14.69</v>
      </c>
      <c r="P37" s="3">
        <f t="shared" si="15"/>
        <v>2444.2103399999996</v>
      </c>
    </row>
    <row r="38" spans="2:16" ht="12.75">
      <c r="B38" s="9" t="s">
        <v>11</v>
      </c>
      <c r="C38" s="10">
        <v>1961.3</v>
      </c>
      <c r="D38" s="3">
        <f t="shared" si="9"/>
        <v>326332.86179999996</v>
      </c>
      <c r="E38" s="3">
        <v>2209.77</v>
      </c>
      <c r="F38" s="3">
        <f t="shared" si="10"/>
        <v>367674.79122</v>
      </c>
      <c r="G38" s="3">
        <v>1284.95</v>
      </c>
      <c r="H38" s="3">
        <f t="shared" si="11"/>
        <v>213797.6907</v>
      </c>
      <c r="I38" s="3">
        <v>45.35</v>
      </c>
      <c r="J38" s="3">
        <f t="shared" si="12"/>
        <v>7545.6051</v>
      </c>
      <c r="K38" s="3">
        <v>80.26</v>
      </c>
      <c r="L38" s="10">
        <f t="shared" si="13"/>
        <v>13354.140360000001</v>
      </c>
      <c r="M38" s="10">
        <v>58.82</v>
      </c>
      <c r="N38" s="3">
        <f t="shared" si="14"/>
        <v>9786.82452</v>
      </c>
      <c r="O38" s="3">
        <v>16.68</v>
      </c>
      <c r="P38" s="3">
        <f t="shared" si="15"/>
        <v>2775.31848</v>
      </c>
    </row>
    <row r="39" spans="2:16" ht="12.75">
      <c r="B39" s="9" t="s">
        <v>12</v>
      </c>
      <c r="C39" s="10">
        <v>7809.27</v>
      </c>
      <c r="D39" s="3">
        <f t="shared" si="9"/>
        <v>1299353.1982200001</v>
      </c>
      <c r="E39" s="3">
        <v>8542.07</v>
      </c>
      <c r="F39" s="3">
        <f t="shared" si="10"/>
        <v>1421280.8590199999</v>
      </c>
      <c r="G39" s="3">
        <v>6148.47</v>
      </c>
      <c r="H39" s="3">
        <f t="shared" si="11"/>
        <v>1023019.32942</v>
      </c>
      <c r="I39" s="3">
        <v>92.25</v>
      </c>
      <c r="J39" s="3">
        <f t="shared" si="12"/>
        <v>15349.1085</v>
      </c>
      <c r="K39" s="3">
        <v>198.19</v>
      </c>
      <c r="L39" s="10">
        <f t="shared" si="13"/>
        <v>32976.041339999996</v>
      </c>
      <c r="M39" s="10">
        <v>78.29</v>
      </c>
      <c r="N39" s="3">
        <f t="shared" si="14"/>
        <v>13026.35994</v>
      </c>
      <c r="O39" s="3">
        <v>24.45</v>
      </c>
      <c r="P39" s="3">
        <f t="shared" si="15"/>
        <v>4068.1376999999998</v>
      </c>
    </row>
    <row r="40" spans="2:16" ht="12.75">
      <c r="B40" s="9" t="s">
        <v>13</v>
      </c>
      <c r="C40" s="10">
        <v>28094.23</v>
      </c>
      <c r="D40" s="3">
        <f t="shared" si="9"/>
        <v>4674486.55278</v>
      </c>
      <c r="E40" s="3">
        <v>33426.08</v>
      </c>
      <c r="F40" s="3">
        <f t="shared" si="10"/>
        <v>5561631.74688</v>
      </c>
      <c r="G40" s="3">
        <v>21415.22</v>
      </c>
      <c r="H40" s="3">
        <f t="shared" si="11"/>
        <v>3563192.7949200002</v>
      </c>
      <c r="I40" s="3">
        <v>921.19</v>
      </c>
      <c r="J40" s="3">
        <f t="shared" si="12"/>
        <v>153273.11934</v>
      </c>
      <c r="K40" s="3">
        <v>2000.32</v>
      </c>
      <c r="L40" s="10">
        <f t="shared" si="13"/>
        <v>332825.24351999996</v>
      </c>
      <c r="M40" s="10">
        <v>922.04</v>
      </c>
      <c r="N40" s="3">
        <f t="shared" si="14"/>
        <v>153414.54744</v>
      </c>
      <c r="O40" s="3">
        <v>474.1</v>
      </c>
      <c r="P40" s="3">
        <f t="shared" si="15"/>
        <v>78883.6026</v>
      </c>
    </row>
    <row r="41" spans="2:16" ht="12.75">
      <c r="B41" s="9" t="s">
        <v>14</v>
      </c>
      <c r="C41" s="10">
        <v>11430.87</v>
      </c>
      <c r="D41" s="3">
        <f t="shared" si="9"/>
        <v>1901936.73582</v>
      </c>
      <c r="E41" s="3">
        <v>14149.99</v>
      </c>
      <c r="F41" s="3">
        <f t="shared" si="10"/>
        <v>2354360.2361399997</v>
      </c>
      <c r="G41" s="3">
        <v>9280.27</v>
      </c>
      <c r="H41" s="3">
        <f t="shared" si="11"/>
        <v>1544107.00422</v>
      </c>
      <c r="I41" s="3">
        <v>629.74</v>
      </c>
      <c r="J41" s="3">
        <f t="shared" si="12"/>
        <v>104779.91964</v>
      </c>
      <c r="K41" s="3">
        <v>639.19</v>
      </c>
      <c r="L41" s="10">
        <f t="shared" si="13"/>
        <v>106352.26734</v>
      </c>
      <c r="M41" s="3">
        <v>464.71</v>
      </c>
      <c r="N41" s="3">
        <f t="shared" si="14"/>
        <v>77321.23805999999</v>
      </c>
      <c r="O41" s="3">
        <v>184.08</v>
      </c>
      <c r="P41" s="3">
        <f t="shared" si="15"/>
        <v>30628.334880000002</v>
      </c>
    </row>
    <row r="42" spans="2:16" ht="12.75">
      <c r="B42" s="9" t="s">
        <v>15</v>
      </c>
      <c r="C42" s="10">
        <v>985.72</v>
      </c>
      <c r="D42" s="3">
        <f t="shared" si="9"/>
        <v>164010.00792</v>
      </c>
      <c r="E42" s="3">
        <v>1034.61</v>
      </c>
      <c r="F42" s="3">
        <f t="shared" si="10"/>
        <v>172144.61946</v>
      </c>
      <c r="G42" s="3">
        <v>420.94</v>
      </c>
      <c r="H42" s="3">
        <f t="shared" si="11"/>
        <v>70038.52283999999</v>
      </c>
      <c r="I42" s="3">
        <v>4.9</v>
      </c>
      <c r="J42" s="3">
        <f t="shared" si="12"/>
        <v>815.2914000000001</v>
      </c>
      <c r="K42" s="3">
        <v>9.5</v>
      </c>
      <c r="L42" s="10">
        <f t="shared" si="13"/>
        <v>1580.667</v>
      </c>
      <c r="M42" s="3">
        <v>3.96</v>
      </c>
      <c r="N42" s="3">
        <f t="shared" si="14"/>
        <v>658.88856</v>
      </c>
      <c r="O42" s="3">
        <v>1.39</v>
      </c>
      <c r="P42" s="3">
        <f t="shared" si="15"/>
        <v>231.27653999999998</v>
      </c>
    </row>
    <row r="43" spans="2:16" ht="12.75">
      <c r="B43" s="9" t="s">
        <v>16</v>
      </c>
      <c r="C43" s="10">
        <v>8198.82</v>
      </c>
      <c r="D43" s="3">
        <f t="shared" si="9"/>
        <v>1364168.8645199998</v>
      </c>
      <c r="E43" s="3">
        <v>9191.07</v>
      </c>
      <c r="F43" s="3">
        <f t="shared" si="10"/>
        <v>1529265.3730199998</v>
      </c>
      <c r="G43" s="3">
        <v>5509.2</v>
      </c>
      <c r="H43" s="3">
        <f t="shared" si="11"/>
        <v>916653.7511999999</v>
      </c>
      <c r="I43" s="3">
        <v>211.75</v>
      </c>
      <c r="J43" s="3">
        <f t="shared" si="12"/>
        <v>35232.2355</v>
      </c>
      <c r="K43" s="3">
        <v>377.65</v>
      </c>
      <c r="L43" s="10">
        <f t="shared" si="13"/>
        <v>62835.6729</v>
      </c>
      <c r="M43" s="3">
        <v>312.18</v>
      </c>
      <c r="N43" s="3">
        <f t="shared" si="14"/>
        <v>51942.38148</v>
      </c>
      <c r="O43" s="3">
        <v>75.74</v>
      </c>
      <c r="P43" s="3">
        <f t="shared" si="15"/>
        <v>12602.07564</v>
      </c>
    </row>
    <row r="44" spans="2:16" ht="12.75">
      <c r="B44" s="9" t="s">
        <v>17</v>
      </c>
      <c r="C44" s="10">
        <v>10194.86</v>
      </c>
      <c r="D44" s="3">
        <f t="shared" si="9"/>
        <v>1696281.97596</v>
      </c>
      <c r="E44" s="3">
        <v>12427</v>
      </c>
      <c r="F44" s="3">
        <f t="shared" si="10"/>
        <v>2067678.822</v>
      </c>
      <c r="G44" s="3">
        <v>7647.56</v>
      </c>
      <c r="H44" s="3">
        <f t="shared" si="11"/>
        <v>1272446.9181600001</v>
      </c>
      <c r="I44" s="3">
        <v>362.62</v>
      </c>
      <c r="J44" s="3">
        <f t="shared" si="12"/>
        <v>60334.89132</v>
      </c>
      <c r="K44" s="3">
        <v>1089.19</v>
      </c>
      <c r="L44" s="10">
        <f t="shared" si="13"/>
        <v>181225.96734</v>
      </c>
      <c r="M44" s="3">
        <v>309.51</v>
      </c>
      <c r="N44" s="3">
        <f t="shared" si="14"/>
        <v>51498.13086</v>
      </c>
      <c r="O44" s="3">
        <v>161.63</v>
      </c>
      <c r="P44" s="3">
        <f t="shared" si="15"/>
        <v>26892.96918</v>
      </c>
    </row>
    <row r="45" spans="2:16" ht="12.75">
      <c r="B45" s="9" t="s">
        <v>18</v>
      </c>
      <c r="C45" s="10">
        <v>2573.62</v>
      </c>
      <c r="D45" s="3">
        <f t="shared" si="9"/>
        <v>428214.33732</v>
      </c>
      <c r="E45" s="3">
        <v>3171.87</v>
      </c>
      <c r="F45" s="3">
        <f t="shared" si="10"/>
        <v>527754.76182</v>
      </c>
      <c r="G45" s="3">
        <v>2215.9</v>
      </c>
      <c r="H45" s="3">
        <f t="shared" si="11"/>
        <v>368694.7374</v>
      </c>
      <c r="I45" s="3">
        <v>83.16</v>
      </c>
      <c r="J45" s="3">
        <f t="shared" si="12"/>
        <v>13836.659759999999</v>
      </c>
      <c r="K45" s="3">
        <v>264.07</v>
      </c>
      <c r="L45" s="10">
        <f t="shared" si="13"/>
        <v>43937.55102</v>
      </c>
      <c r="M45" s="3">
        <v>132.26</v>
      </c>
      <c r="N45" s="3">
        <f t="shared" si="14"/>
        <v>22006.212359999998</v>
      </c>
      <c r="O45" s="3">
        <v>57.49</v>
      </c>
      <c r="P45" s="3">
        <f t="shared" si="15"/>
        <v>9565.531140000001</v>
      </c>
    </row>
    <row r="46" spans="2:16" ht="12.75">
      <c r="B46" s="9" t="s">
        <v>19</v>
      </c>
      <c r="C46" s="10">
        <v>3888.24</v>
      </c>
      <c r="D46" s="3">
        <f t="shared" si="9"/>
        <v>646948.7006399999</v>
      </c>
      <c r="E46" s="3">
        <v>4461.34</v>
      </c>
      <c r="F46" s="3">
        <f t="shared" si="10"/>
        <v>742304.51724</v>
      </c>
      <c r="G46" s="3">
        <v>3244.05</v>
      </c>
      <c r="H46" s="3">
        <f t="shared" si="11"/>
        <v>539764.5033</v>
      </c>
      <c r="I46" s="3">
        <v>68.26</v>
      </c>
      <c r="J46" s="3">
        <f t="shared" si="12"/>
        <v>11357.50836</v>
      </c>
      <c r="K46" s="3">
        <v>122.4</v>
      </c>
      <c r="L46" s="10">
        <f t="shared" si="13"/>
        <v>20365.6464</v>
      </c>
      <c r="M46" s="3">
        <v>112.66</v>
      </c>
      <c r="N46" s="3">
        <f t="shared" si="14"/>
        <v>18745.046759999997</v>
      </c>
      <c r="O46" s="3">
        <v>25.04</v>
      </c>
      <c r="P46" s="3">
        <f t="shared" si="15"/>
        <v>4166.30544</v>
      </c>
    </row>
    <row r="47" spans="2:16" ht="12.75">
      <c r="B47" s="9" t="s">
        <v>20</v>
      </c>
      <c r="C47" s="10">
        <v>9031.24</v>
      </c>
      <c r="D47" s="3">
        <f t="shared" si="9"/>
        <v>1502671.89864</v>
      </c>
      <c r="E47" s="3">
        <v>11210.8</v>
      </c>
      <c r="F47" s="3">
        <f t="shared" si="10"/>
        <v>1865320.1687999999</v>
      </c>
      <c r="G47" s="3">
        <v>7783.58</v>
      </c>
      <c r="H47" s="3">
        <f t="shared" si="11"/>
        <v>1295078.7418799999</v>
      </c>
      <c r="I47" s="3">
        <v>387.78</v>
      </c>
      <c r="J47" s="3">
        <f t="shared" si="12"/>
        <v>64521.16307999999</v>
      </c>
      <c r="K47" s="3">
        <v>1141.02</v>
      </c>
      <c r="L47" s="10">
        <f t="shared" si="13"/>
        <v>189849.75371999998</v>
      </c>
      <c r="M47" s="3">
        <v>279.01</v>
      </c>
      <c r="N47" s="3">
        <f t="shared" si="14"/>
        <v>46423.35786</v>
      </c>
      <c r="O47" s="3">
        <v>96.99</v>
      </c>
      <c r="P47" s="3">
        <f t="shared" si="15"/>
        <v>16137.778139999999</v>
      </c>
    </row>
    <row r="48" spans="2:16" ht="12.75">
      <c r="B48" s="9" t="s">
        <v>21</v>
      </c>
      <c r="C48" s="10">
        <v>750.66</v>
      </c>
      <c r="D48" s="3">
        <f t="shared" si="9"/>
        <v>124899.31476</v>
      </c>
      <c r="E48" s="3">
        <v>863.51</v>
      </c>
      <c r="F48" s="3">
        <f t="shared" si="10"/>
        <v>143675.97486</v>
      </c>
      <c r="G48" s="3">
        <v>609.94</v>
      </c>
      <c r="H48" s="3">
        <f t="shared" si="11"/>
        <v>101485.47684</v>
      </c>
      <c r="I48" s="3">
        <v>4.1</v>
      </c>
      <c r="J48" s="3">
        <f t="shared" si="12"/>
        <v>682.1826</v>
      </c>
      <c r="K48" s="3">
        <v>38.62</v>
      </c>
      <c r="L48" s="10">
        <f t="shared" si="13"/>
        <v>6425.827319999999</v>
      </c>
      <c r="M48" s="3">
        <v>15.19</v>
      </c>
      <c r="N48" s="3">
        <f t="shared" si="14"/>
        <v>2527.40334</v>
      </c>
      <c r="O48" s="3">
        <v>1.87</v>
      </c>
      <c r="P48" s="3">
        <f t="shared" si="15"/>
        <v>311.14182</v>
      </c>
    </row>
    <row r="49" spans="2:16" ht="12.75">
      <c r="B49" s="9" t="s">
        <v>23</v>
      </c>
      <c r="C49" s="10">
        <f>10.93+4.83</f>
        <v>15.76</v>
      </c>
      <c r="D49" s="3">
        <f t="shared" si="9"/>
        <v>2622.24336</v>
      </c>
      <c r="E49" s="3">
        <f>11.21+5.41</f>
        <v>16.62</v>
      </c>
      <c r="F49" s="3">
        <f t="shared" si="10"/>
        <v>2765.33532</v>
      </c>
      <c r="G49" s="3">
        <f>1.57+0.13</f>
        <v>1.7000000000000002</v>
      </c>
      <c r="H49" s="3">
        <f t="shared" si="11"/>
        <v>282.8562</v>
      </c>
      <c r="I49" s="3">
        <f>3.72+0.01</f>
        <v>3.73</v>
      </c>
      <c r="J49" s="3">
        <f t="shared" si="12"/>
        <v>620.61978</v>
      </c>
      <c r="K49" s="3">
        <f>0.47+0.56</f>
        <v>1.03</v>
      </c>
      <c r="L49" s="10">
        <f t="shared" si="13"/>
        <v>171.37758</v>
      </c>
      <c r="M49" s="3">
        <f>5.92+31.99</f>
        <v>37.91</v>
      </c>
      <c r="N49" s="3">
        <f t="shared" si="14"/>
        <v>6307.693259999999</v>
      </c>
      <c r="O49" s="3">
        <f>0.63+0</f>
        <v>0.63</v>
      </c>
      <c r="P49" s="3">
        <f t="shared" si="15"/>
        <v>104.82318</v>
      </c>
    </row>
    <row r="50" spans="2:16" ht="12.75">
      <c r="B50" s="9" t="s">
        <v>22</v>
      </c>
      <c r="C50" s="10">
        <v>4.57</v>
      </c>
      <c r="D50" s="3">
        <f t="shared" si="9"/>
        <v>760.3840200000001</v>
      </c>
      <c r="E50" s="3">
        <v>101.35</v>
      </c>
      <c r="F50" s="3">
        <f t="shared" si="10"/>
        <v>16863.2211</v>
      </c>
      <c r="G50" s="3">
        <v>48.54</v>
      </c>
      <c r="H50" s="3">
        <f t="shared" si="11"/>
        <v>8076.37644</v>
      </c>
      <c r="I50" s="3">
        <v>53.44</v>
      </c>
      <c r="J50" s="3">
        <f t="shared" si="12"/>
        <v>8891.66784</v>
      </c>
      <c r="K50" s="3">
        <v>46.98</v>
      </c>
      <c r="L50" s="10">
        <f t="shared" si="13"/>
        <v>7816.81428</v>
      </c>
      <c r="M50" s="3">
        <v>196.19</v>
      </c>
      <c r="N50" s="3">
        <f t="shared" si="14"/>
        <v>32643.26934</v>
      </c>
      <c r="O50" s="3">
        <v>8.11</v>
      </c>
      <c r="P50" s="3">
        <f t="shared" si="15"/>
        <v>1349.3904599999998</v>
      </c>
    </row>
  </sheetData>
  <mergeCells count="7">
    <mergeCell ref="K4:L4"/>
    <mergeCell ref="M4:N4"/>
    <mergeCell ref="O4:P4"/>
    <mergeCell ref="C4:D4"/>
    <mergeCell ref="E4:F4"/>
    <mergeCell ref="G4:H4"/>
    <mergeCell ref="I4:J4"/>
  </mergeCells>
  <printOptions/>
  <pageMargins left="0.78" right="0.75" top="1" bottom="1" header="0" footer="0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usuario</cp:lastModifiedBy>
  <cp:lastPrinted>2006-10-23T10:06:51Z</cp:lastPrinted>
  <dcterms:created xsi:type="dcterms:W3CDTF">2002-03-25T08:35:14Z</dcterms:created>
  <dcterms:modified xsi:type="dcterms:W3CDTF">2006-10-23T10:06:54Z</dcterms:modified>
  <cp:category/>
  <cp:version/>
  <cp:contentType/>
  <cp:contentStatus/>
</cp:coreProperties>
</file>